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Desktop\2018\2-PLANES ARTICULADOS\4- PLAN DE DESARROLLO INSTITUCIONAL\"/>
    </mc:Choice>
  </mc:AlternateContent>
  <bookViews>
    <workbookView xWindow="0" yWindow="0" windowWidth="20490" windowHeight="8445"/>
  </bookViews>
  <sheets>
    <sheet name="PDI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E5" i="2"/>
  <c r="F5" i="2" s="1"/>
  <c r="D6" i="2"/>
  <c r="E6" i="2"/>
  <c r="F6" i="2" s="1"/>
  <c r="E8" i="2"/>
  <c r="F8" i="2" s="1"/>
  <c r="D9" i="2"/>
  <c r="E9" i="2" s="1"/>
  <c r="F9" i="2" s="1"/>
  <c r="D10" i="2"/>
  <c r="E10" i="2"/>
  <c r="F10" i="2" s="1"/>
  <c r="D12" i="2"/>
  <c r="E12" i="2" s="1"/>
  <c r="F12" i="2" s="1"/>
  <c r="E13" i="2"/>
  <c r="F13" i="2"/>
  <c r="E14" i="2"/>
  <c r="F14" i="2" s="1"/>
  <c r="E15" i="2"/>
  <c r="F15" i="2"/>
  <c r="G23" i="2"/>
  <c r="G24" i="2"/>
  <c r="G12" i="2" l="1"/>
  <c r="G9" i="2"/>
  <c r="G13" i="2"/>
  <c r="G10" i="2"/>
  <c r="G5" i="2"/>
  <c r="G15" i="2"/>
  <c r="G6" i="2"/>
  <c r="G8" i="2"/>
  <c r="G14" i="2"/>
</calcChain>
</file>

<file path=xl/sharedStrings.xml><?xml version="1.0" encoding="utf-8"?>
<sst xmlns="http://schemas.openxmlformats.org/spreadsheetml/2006/main" count="62" uniqueCount="60">
  <si>
    <t>GESTION DE LA CULTURA INVESTIGATIVA</t>
  </si>
  <si>
    <t xml:space="preserve">OFERTA ACADÉMICA </t>
  </si>
  <si>
    <t>ACCESO, PERMANENCIA Y GRADUACIÓN</t>
  </si>
  <si>
    <t>EDUCACION CONTINUA</t>
  </si>
  <si>
    <t>CERRANDO BRECHAS</t>
  </si>
  <si>
    <t>EGRESADOS</t>
  </si>
  <si>
    <t>EMPRENDIMIENTO</t>
  </si>
  <si>
    <t>INTERNACIONALIZACION</t>
  </si>
  <si>
    <t>GESTIÓN FINANCIERA</t>
  </si>
  <si>
    <t>SISTEMA INTEGRADO DE GESTION - SIG-</t>
  </si>
  <si>
    <t>GESTION DOCUMENTAL</t>
  </si>
  <si>
    <t>MODERNIZACION DE LA PLANTA INSTITUCIONAL</t>
  </si>
  <si>
    <t>NORMOGRAMA INSTITUCIONAL</t>
  </si>
  <si>
    <t>GESTIÓN TECNOLOGICA E INFORMACIÓN</t>
  </si>
  <si>
    <t>COMUNICACIONES Y DIVULGACION</t>
  </si>
  <si>
    <t>PARTICIPACION CIUDADANA</t>
  </si>
  <si>
    <t>SERVICIO AL CIUDADANO</t>
  </si>
  <si>
    <t>PLAN ANTICORRUPCION</t>
  </si>
  <si>
    <t>RENDICION DE CUENTAS</t>
  </si>
  <si>
    <t>BIENESTAR UNIVERSITARIO</t>
  </si>
  <si>
    <t xml:space="preserve">LENGUAS Y CULTURA </t>
  </si>
  <si>
    <t xml:space="preserve">PROGRAMAS PLAN DE DESARROLLO INSTITUCIONAL 2016-2019                 </t>
  </si>
  <si>
    <t>GESTIÓN DEL TALENTO HUMANO</t>
  </si>
  <si>
    <t>INDICADOR</t>
  </si>
  <si>
    <t>TOTAL</t>
  </si>
  <si>
    <t>A1</t>
  </si>
  <si>
    <t>A2</t>
  </si>
  <si>
    <t>A3</t>
  </si>
  <si>
    <t>Aumentar en un 20% el número de estudiantes promedio del año inmediatamente anterior</t>
  </si>
  <si>
    <t>Incrementar en un 15% número de estudiantes en el proceso de articulación</t>
  </si>
  <si>
    <t>En el primer año cumplir con el 50% de la agrupación de todas las normas y reglamentos de la institución e ir actualizando gradualmente cada año y con los cambios que se presenten</t>
  </si>
  <si>
    <t>Incrementar en un 30%  el número de estudiantes en el centro de lenguas</t>
  </si>
  <si>
    <t>Aumentar en un 10% el número de estudiantes, docentes y administrativos beneficiarios del proyecto Fortalecimiento del Bienestar Universitario.</t>
  </si>
  <si>
    <t>Aumentar en un 50% el número de docentes capacitados en fortalecimiento de habilidades y competencias investigativas</t>
  </si>
  <si>
    <t>Cumplir en un 100% las estrategias y/o procesos para garantizar el acceso, permanencia y graduacion estudiantil implementadas</t>
  </si>
  <si>
    <t xml:space="preserve">Incrementar en un 30% el número de egresados que participen en las distintas actividades programadas en la Institución </t>
  </si>
  <si>
    <t xml:space="preserve"> 
Incrementar en un 50% el número de estudiantes y docentes que participan de eventos de internacionalización en casa.
</t>
  </si>
  <si>
    <t>Incrementar en un 80% el número de participaciones en eventos de internacionalización en casa.</t>
  </si>
  <si>
    <t>Incrementar en un 30%  estudiantes en el programa de educación continua</t>
  </si>
  <si>
    <t>Ejecutar en un 100% el plan de trabajo para la reactivación de la unidad de emprendimiento</t>
  </si>
  <si>
    <t>En el primer año cumplir con el 40% de la modernización de la planta institucional y aumentar en un 30% cada año</t>
  </si>
  <si>
    <t>Cumplir en un 70% los criterios de la estrategía nacional GEL y aumentar en un 15% cada año</t>
  </si>
  <si>
    <t>En el primer año ejecutar el 70% del SIG y aumentar su ejecución en un 15% cada año</t>
  </si>
  <si>
    <t xml:space="preserve">En el primer año ejecutar un avance del 30%  del Plan de Gestión Documental y aumentar en un 35% por cada año </t>
  </si>
  <si>
    <t>En el primer año ejecutar el 90% del plan de adquisiciones y aumentar en un 5% su ejecución anualmente</t>
  </si>
  <si>
    <t>Ejecutar el 100% del presupuesto</t>
  </si>
  <si>
    <t>Diseñar en un 100%  del Plan Estratégico de Recursos Humanos</t>
  </si>
  <si>
    <t>Cumplir en un 40% con el Plan de comunicaciones de la institución y aumentar en un 30% cada año</t>
  </si>
  <si>
    <t>Contestar en un 100% las PQRSD interpuestas en la institución</t>
  </si>
  <si>
    <t>Cumplir en un 70% los protocolos de atención al ciudadano y aumentar en un 15% cada año</t>
  </si>
  <si>
    <t xml:space="preserve">Actualizar y ejecutar en un 100% el plan anticorrupción </t>
  </si>
  <si>
    <t>Ejecutar en un 100% el plan de rendición de cuentas</t>
  </si>
  <si>
    <t>GESTIÓN INSTITUCIONAL</t>
  </si>
  <si>
    <t>EXTENSIÓN Y PROYECCIÓN SOCIAL</t>
  </si>
  <si>
    <t>BIENESTAR</t>
  </si>
  <si>
    <t>INVESTIGACIÓN E INNOVACIÓN</t>
  </si>
  <si>
    <t>DOCENCIA Y APRENDIZAJE</t>
  </si>
  <si>
    <t>LÍNEAS TEMÁTICAS PDI</t>
  </si>
  <si>
    <t>GESTIÓN ADMINISTRATIVA  Y FINANCIERA</t>
  </si>
  <si>
    <t>PLAN DE DESARROLLO INSTITUCIONAL 
INSTITUTO NACIONAL DE FORMACIÓN TÉNICA Y PROFESIONAL - INFOTEP 
2016-2019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</si>
</sst>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  "/>
    </font>
    <font>
      <sz val="9"/>
      <color theme="1"/>
      <name val="Calibri  "/>
    </font>
    <font>
      <sz val="9"/>
      <color rgb="FF000000"/>
      <name val="Calibri  "/>
    </font>
    <font>
      <sz val="9"/>
      <name val="Calibri  "/>
    </font>
    <font>
      <sz val="9"/>
      <color theme="0"/>
      <name val="Calibri  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" fontId="6" fillId="3" borderId="3" xfId="2" applyNumberFormat="1" applyFont="1" applyFill="1" applyBorder="1" applyAlignment="1">
      <alignment horizontal="center" vertical="center" wrapText="1"/>
    </xf>
    <xf numFmtId="9" fontId="6" fillId="3" borderId="1" xfId="2" applyNumberFormat="1" applyFont="1" applyFill="1" applyBorder="1" applyAlignment="1">
      <alignment horizontal="center" vertical="center" wrapText="1"/>
    </xf>
    <xf numFmtId="9" fontId="6" fillId="3" borderId="3" xfId="2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9" fontId="5" fillId="2" borderId="1" xfId="1" applyFont="1" applyFill="1" applyBorder="1" applyAlignment="1">
      <alignment horizontal="center" vertical="center" wrapText="1"/>
    </xf>
    <xf numFmtId="9" fontId="5" fillId="2" borderId="1" xfId="2" applyNumberFormat="1" applyFont="1" applyFill="1" applyBorder="1" applyAlignment="1">
      <alignment horizontal="center" vertical="center" wrapText="1"/>
    </xf>
    <xf numFmtId="9" fontId="5" fillId="2" borderId="3" xfId="2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/>
    </xf>
    <xf numFmtId="0" fontId="6" fillId="4" borderId="1" xfId="2" applyFont="1" applyFill="1" applyBorder="1" applyAlignment="1">
      <alignment horizontal="left" vertical="center" wrapText="1"/>
    </xf>
    <xf numFmtId="1" fontId="6" fillId="4" borderId="1" xfId="2" applyNumberFormat="1" applyFont="1" applyFill="1" applyBorder="1" applyAlignment="1">
      <alignment horizontal="center" vertical="center" wrapText="1"/>
    </xf>
    <xf numFmtId="1" fontId="6" fillId="4" borderId="3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left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9" fontId="6" fillId="4" borderId="1" xfId="1" applyFont="1" applyFill="1" applyBorder="1" applyAlignment="1">
      <alignment horizontal="center" vertical="center" wrapText="1"/>
    </xf>
    <xf numFmtId="9" fontId="6" fillId="4" borderId="1" xfId="2" applyNumberFormat="1" applyFont="1" applyFill="1" applyBorder="1" applyAlignment="1">
      <alignment horizontal="center" vertical="center" wrapText="1"/>
    </xf>
    <xf numFmtId="9" fontId="6" fillId="4" borderId="3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 wrapText="1"/>
    </xf>
    <xf numFmtId="9" fontId="6" fillId="5" borderId="1" xfId="2" applyNumberFormat="1" applyFont="1" applyFill="1" applyBorder="1" applyAlignment="1">
      <alignment horizontal="center" vertical="center" wrapText="1"/>
    </xf>
    <xf numFmtId="9" fontId="6" fillId="5" borderId="3" xfId="2" applyNumberFormat="1" applyFont="1" applyFill="1" applyBorder="1" applyAlignment="1">
      <alignment horizontal="center" vertical="center" wrapText="1"/>
    </xf>
    <xf numFmtId="9" fontId="6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6" borderId="1" xfId="2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left" vertical="center" wrapText="1"/>
    </xf>
    <xf numFmtId="1" fontId="7" fillId="7" borderId="1" xfId="2" applyNumberFormat="1" applyFont="1" applyFill="1" applyBorder="1" applyAlignment="1">
      <alignment horizontal="center" vertical="center" wrapText="1"/>
    </xf>
    <xf numFmtId="1" fontId="7" fillId="7" borderId="3" xfId="2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1" fontId="5" fillId="3" borderId="2" xfId="1" applyNumberFormat="1" applyFont="1" applyFill="1" applyBorder="1" applyAlignment="1">
      <alignment horizontal="center" vertical="center" wrapText="1"/>
    </xf>
    <xf numFmtId="1" fontId="5" fillId="3" borderId="2" xfId="2" applyNumberFormat="1" applyFont="1" applyFill="1" applyBorder="1" applyAlignment="1">
      <alignment horizontal="center" vertical="center" wrapText="1"/>
    </xf>
    <xf numFmtId="1" fontId="5" fillId="3" borderId="10" xfId="2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9" fontId="6" fillId="6" borderId="1" xfId="2" applyNumberFormat="1" applyFont="1" applyFill="1" applyBorder="1" applyAlignment="1">
      <alignment horizontal="center" vertical="center" wrapText="1"/>
    </xf>
    <xf numFmtId="9" fontId="6" fillId="6" borderId="3" xfId="2" applyNumberFormat="1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6" fillId="6" borderId="5" xfId="2" applyFont="1" applyFill="1" applyBorder="1" applyAlignment="1">
      <alignment horizontal="left" vertical="center" wrapText="1"/>
    </xf>
    <xf numFmtId="9" fontId="6" fillId="6" borderId="5" xfId="2" applyNumberFormat="1" applyFont="1" applyFill="1" applyBorder="1" applyAlignment="1">
      <alignment horizontal="center" vertical="center" wrapText="1"/>
    </xf>
    <xf numFmtId="9" fontId="6" fillId="6" borderId="4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EB4EB"/>
      <color rgb="FFFD7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zoomScaleSheetLayoutView="118" workbookViewId="0">
      <selection activeCell="G22" sqref="G22"/>
    </sheetView>
  </sheetViews>
  <sheetFormatPr baseColWidth="10" defaultRowHeight="12"/>
  <cols>
    <col min="1" max="1" width="18.85546875" style="27" customWidth="1"/>
    <col min="2" max="2" width="27.140625" style="28" customWidth="1"/>
    <col min="3" max="3" width="45.7109375" style="1" customWidth="1"/>
    <col min="4" max="16384" width="11.42578125" style="1"/>
  </cols>
  <sheetData>
    <row r="1" spans="1:7">
      <c r="A1" s="62" t="s">
        <v>59</v>
      </c>
      <c r="B1" s="63"/>
      <c r="C1" s="63"/>
      <c r="D1" s="63"/>
      <c r="E1" s="63"/>
      <c r="F1" s="63"/>
      <c r="G1" s="64"/>
    </row>
    <row r="2" spans="1:7" ht="38.25" customHeight="1" thickBot="1">
      <c r="A2" s="65"/>
      <c r="B2" s="61"/>
      <c r="C2" s="61"/>
      <c r="D2" s="61"/>
      <c r="E2" s="61"/>
      <c r="F2" s="61"/>
      <c r="G2" s="66"/>
    </row>
    <row r="3" spans="1:7">
      <c r="A3" s="30" t="s">
        <v>57</v>
      </c>
      <c r="B3" s="31" t="s">
        <v>21</v>
      </c>
      <c r="C3" s="31" t="s">
        <v>23</v>
      </c>
      <c r="D3" s="31"/>
      <c r="E3" s="31"/>
      <c r="F3" s="67"/>
      <c r="G3" s="32"/>
    </row>
    <row r="4" spans="1:7" s="2" customFormat="1" ht="12.75" thickBot="1">
      <c r="A4" s="57"/>
      <c r="B4" s="58"/>
      <c r="C4" s="58"/>
      <c r="D4" s="59" t="s">
        <v>25</v>
      </c>
      <c r="E4" s="59" t="s">
        <v>26</v>
      </c>
      <c r="F4" s="60" t="s">
        <v>27</v>
      </c>
      <c r="G4" s="59" t="s">
        <v>24</v>
      </c>
    </row>
    <row r="5" spans="1:7" ht="24">
      <c r="A5" s="51" t="s">
        <v>56</v>
      </c>
      <c r="B5" s="52" t="s">
        <v>1</v>
      </c>
      <c r="C5" s="53" t="s">
        <v>28</v>
      </c>
      <c r="D5" s="54">
        <f>(57*1.2)</f>
        <v>68.399999999999991</v>
      </c>
      <c r="E5" s="55">
        <f>(68*0.2)+68</f>
        <v>81.599999999999994</v>
      </c>
      <c r="F5" s="56">
        <f>(E5*0.2)+E5</f>
        <v>97.919999999999987</v>
      </c>
      <c r="G5" s="54">
        <f>D5+E5+F5</f>
        <v>247.92</v>
      </c>
    </row>
    <row r="6" spans="1:7" ht="24">
      <c r="A6" s="34"/>
      <c r="B6" s="3" t="s">
        <v>4</v>
      </c>
      <c r="C6" s="5" t="s">
        <v>29</v>
      </c>
      <c r="D6" s="7">
        <f>206</f>
        <v>206</v>
      </c>
      <c r="E6" s="6">
        <f>D6*1.15</f>
        <v>236.89999999999998</v>
      </c>
      <c r="F6" s="8">
        <f>E6*1.15</f>
        <v>272.43499999999995</v>
      </c>
      <c r="G6" s="6">
        <f>D6+E6+F6</f>
        <v>715.33499999999992</v>
      </c>
    </row>
    <row r="7" spans="1:7" ht="48">
      <c r="A7" s="34"/>
      <c r="B7" s="3" t="s">
        <v>12</v>
      </c>
      <c r="C7" s="5" t="s">
        <v>30</v>
      </c>
      <c r="D7" s="9">
        <v>0.5</v>
      </c>
      <c r="E7" s="9">
        <v>0.75</v>
      </c>
      <c r="F7" s="10">
        <v>1</v>
      </c>
      <c r="G7" s="9">
        <v>1</v>
      </c>
    </row>
    <row r="8" spans="1:7" ht="24">
      <c r="A8" s="34"/>
      <c r="B8" s="3" t="s">
        <v>20</v>
      </c>
      <c r="C8" s="4" t="s">
        <v>31</v>
      </c>
      <c r="D8" s="7">
        <v>14</v>
      </c>
      <c r="E8" s="6">
        <f>D8*1.3</f>
        <v>18.2</v>
      </c>
      <c r="F8" s="8">
        <f>E8*1.3</f>
        <v>23.66</v>
      </c>
      <c r="G8" s="6">
        <f>D8+E8+F8</f>
        <v>55.86</v>
      </c>
    </row>
    <row r="9" spans="1:7" ht="36">
      <c r="A9" s="34"/>
      <c r="B9" s="3" t="s">
        <v>19</v>
      </c>
      <c r="C9" s="5" t="s">
        <v>32</v>
      </c>
      <c r="D9" s="7">
        <f>70+23+48</f>
        <v>141</v>
      </c>
      <c r="E9" s="6">
        <f>D9*1.1</f>
        <v>155.10000000000002</v>
      </c>
      <c r="F9" s="8">
        <f>E9*1.1</f>
        <v>170.61000000000004</v>
      </c>
      <c r="G9" s="6">
        <f>SUM(D9:F9)</f>
        <v>466.71000000000004</v>
      </c>
    </row>
    <row r="10" spans="1:7" ht="36">
      <c r="A10" s="46" t="s">
        <v>55</v>
      </c>
      <c r="B10" s="47" t="s">
        <v>0</v>
      </c>
      <c r="C10" s="48" t="s">
        <v>33</v>
      </c>
      <c r="D10" s="49">
        <f>3</f>
        <v>3</v>
      </c>
      <c r="E10" s="49">
        <f>D10*1.5</f>
        <v>4.5</v>
      </c>
      <c r="F10" s="50">
        <f>E10*1.5</f>
        <v>6.75</v>
      </c>
      <c r="G10" s="49">
        <f>SUM(D10:F10)</f>
        <v>14.25</v>
      </c>
    </row>
    <row r="11" spans="1:7" ht="36">
      <c r="A11" s="11" t="s">
        <v>54</v>
      </c>
      <c r="B11" s="12" t="s">
        <v>2</v>
      </c>
      <c r="C11" s="13" t="s">
        <v>34</v>
      </c>
      <c r="D11" s="15">
        <v>1</v>
      </c>
      <c r="E11" s="15">
        <v>1</v>
      </c>
      <c r="F11" s="16">
        <v>1</v>
      </c>
      <c r="G11" s="14">
        <v>1</v>
      </c>
    </row>
    <row r="12" spans="1:7" ht="36">
      <c r="A12" s="33" t="s">
        <v>53</v>
      </c>
      <c r="B12" s="17" t="s">
        <v>5</v>
      </c>
      <c r="C12" s="18" t="s">
        <v>35</v>
      </c>
      <c r="D12" s="19">
        <f>(52*0.3)+52</f>
        <v>67.599999999999994</v>
      </c>
      <c r="E12" s="19">
        <f>D12*1.3</f>
        <v>87.88</v>
      </c>
      <c r="F12" s="20">
        <f>E12*1.3</f>
        <v>114.244</v>
      </c>
      <c r="G12" s="19">
        <f>D12+E12+F12</f>
        <v>269.72399999999999</v>
      </c>
    </row>
    <row r="13" spans="1:7" ht="60">
      <c r="A13" s="33"/>
      <c r="B13" s="35" t="s">
        <v>7</v>
      </c>
      <c r="C13" s="21" t="s">
        <v>36</v>
      </c>
      <c r="D13" s="22">
        <v>25</v>
      </c>
      <c r="E13" s="19">
        <f>D13*1.5</f>
        <v>37.5</v>
      </c>
      <c r="F13" s="20">
        <f>E13*1.5</f>
        <v>56.25</v>
      </c>
      <c r="G13" s="19">
        <f>D13+E13+F13</f>
        <v>118.75</v>
      </c>
    </row>
    <row r="14" spans="1:7" ht="24">
      <c r="A14" s="33"/>
      <c r="B14" s="35"/>
      <c r="C14" s="21" t="s">
        <v>37</v>
      </c>
      <c r="D14" s="22">
        <v>12</v>
      </c>
      <c r="E14" s="19">
        <f>12*1.8</f>
        <v>21.6</v>
      </c>
      <c r="F14" s="20">
        <f>E14*1.8</f>
        <v>38.880000000000003</v>
      </c>
      <c r="G14" s="19">
        <f>D14+E14+F14</f>
        <v>72.48</v>
      </c>
    </row>
    <row r="15" spans="1:7" ht="24">
      <c r="A15" s="33"/>
      <c r="B15" s="23" t="s">
        <v>3</v>
      </c>
      <c r="C15" s="21" t="s">
        <v>38</v>
      </c>
      <c r="D15" s="22">
        <v>50</v>
      </c>
      <c r="E15" s="22">
        <f>50*1.3</f>
        <v>65</v>
      </c>
      <c r="F15" s="20">
        <f>65*1.3</f>
        <v>84.5</v>
      </c>
      <c r="G15" s="19">
        <f>D15+E15+F15</f>
        <v>199.5</v>
      </c>
    </row>
    <row r="16" spans="1:7" ht="24">
      <c r="A16" s="33"/>
      <c r="B16" s="23" t="s">
        <v>6</v>
      </c>
      <c r="C16" s="18" t="s">
        <v>39</v>
      </c>
      <c r="D16" s="25">
        <v>1</v>
      </c>
      <c r="E16" s="25">
        <v>1</v>
      </c>
      <c r="F16" s="26">
        <v>1</v>
      </c>
      <c r="G16" s="24">
        <v>1</v>
      </c>
    </row>
    <row r="17" spans="1:7" ht="36">
      <c r="A17" s="36" t="s">
        <v>58</v>
      </c>
      <c r="B17" s="39" t="s">
        <v>11</v>
      </c>
      <c r="C17" s="40" t="s">
        <v>40</v>
      </c>
      <c r="D17" s="41">
        <v>0.4</v>
      </c>
      <c r="E17" s="41">
        <v>0.7</v>
      </c>
      <c r="F17" s="42">
        <v>1</v>
      </c>
      <c r="G17" s="41">
        <v>1</v>
      </c>
    </row>
    <row r="18" spans="1:7" ht="24">
      <c r="A18" s="37"/>
      <c r="B18" s="39" t="s">
        <v>13</v>
      </c>
      <c r="C18" s="40" t="s">
        <v>41</v>
      </c>
      <c r="D18" s="41">
        <v>0.7</v>
      </c>
      <c r="E18" s="41">
        <v>0.85</v>
      </c>
      <c r="F18" s="42">
        <v>1</v>
      </c>
      <c r="G18" s="41">
        <v>1</v>
      </c>
    </row>
    <row r="19" spans="1:7" ht="24">
      <c r="A19" s="37"/>
      <c r="B19" s="39" t="s">
        <v>9</v>
      </c>
      <c r="C19" s="40" t="s">
        <v>42</v>
      </c>
      <c r="D19" s="41">
        <v>0.7</v>
      </c>
      <c r="E19" s="41">
        <v>0.85</v>
      </c>
      <c r="F19" s="42">
        <v>1</v>
      </c>
      <c r="G19" s="43">
        <v>1</v>
      </c>
    </row>
    <row r="20" spans="1:7" ht="48">
      <c r="A20" s="37"/>
      <c r="B20" s="39" t="s">
        <v>12</v>
      </c>
      <c r="C20" s="40" t="s">
        <v>30</v>
      </c>
      <c r="D20" s="41">
        <v>0.5</v>
      </c>
      <c r="E20" s="41">
        <v>0.75</v>
      </c>
      <c r="F20" s="42">
        <v>1</v>
      </c>
      <c r="G20" s="43">
        <v>1</v>
      </c>
    </row>
    <row r="21" spans="1:7" ht="36">
      <c r="A21" s="37"/>
      <c r="B21" s="39" t="s">
        <v>10</v>
      </c>
      <c r="C21" s="40" t="s">
        <v>43</v>
      </c>
      <c r="D21" s="41">
        <v>0.3</v>
      </c>
      <c r="E21" s="41">
        <v>0.65</v>
      </c>
      <c r="F21" s="42">
        <v>1</v>
      </c>
      <c r="G21" s="41">
        <v>1</v>
      </c>
    </row>
    <row r="22" spans="1:7" ht="36">
      <c r="A22" s="37"/>
      <c r="B22" s="44" t="s">
        <v>8</v>
      </c>
      <c r="C22" s="40" t="s">
        <v>44</v>
      </c>
      <c r="D22" s="41">
        <v>0.9</v>
      </c>
      <c r="E22" s="41">
        <v>0.95</v>
      </c>
      <c r="F22" s="42">
        <v>1</v>
      </c>
      <c r="G22" s="43">
        <v>1</v>
      </c>
    </row>
    <row r="23" spans="1:7">
      <c r="A23" s="37"/>
      <c r="B23" s="44"/>
      <c r="C23" s="40" t="s">
        <v>45</v>
      </c>
      <c r="D23" s="41">
        <v>1</v>
      </c>
      <c r="E23" s="41">
        <v>1</v>
      </c>
      <c r="F23" s="42">
        <v>1</v>
      </c>
      <c r="G23" s="41">
        <f>(D23+E23+F23)/3</f>
        <v>1</v>
      </c>
    </row>
    <row r="24" spans="1:7" ht="24">
      <c r="A24" s="38"/>
      <c r="B24" s="39" t="s">
        <v>22</v>
      </c>
      <c r="C24" s="40" t="s">
        <v>46</v>
      </c>
      <c r="D24" s="41">
        <v>1</v>
      </c>
      <c r="E24" s="41">
        <v>1</v>
      </c>
      <c r="F24" s="42">
        <v>1</v>
      </c>
      <c r="G24" s="43">
        <f>100%</f>
        <v>1</v>
      </c>
    </row>
    <row r="25" spans="1:7" ht="24">
      <c r="A25" s="68" t="s">
        <v>52</v>
      </c>
      <c r="B25" s="69" t="s">
        <v>14</v>
      </c>
      <c r="C25" s="45" t="s">
        <v>47</v>
      </c>
      <c r="D25" s="70">
        <v>0.4</v>
      </c>
      <c r="E25" s="70">
        <v>0.7</v>
      </c>
      <c r="F25" s="71">
        <v>1</v>
      </c>
      <c r="G25" s="70">
        <v>1</v>
      </c>
    </row>
    <row r="26" spans="1:7" ht="24">
      <c r="A26" s="72"/>
      <c r="B26" s="69" t="s">
        <v>15</v>
      </c>
      <c r="C26" s="45" t="s">
        <v>48</v>
      </c>
      <c r="D26" s="70">
        <v>1</v>
      </c>
      <c r="E26" s="70">
        <v>1</v>
      </c>
      <c r="F26" s="73">
        <v>1005</v>
      </c>
      <c r="G26" s="70">
        <v>1</v>
      </c>
    </row>
    <row r="27" spans="1:7" ht="24">
      <c r="A27" s="72"/>
      <c r="B27" s="69" t="s">
        <v>16</v>
      </c>
      <c r="C27" s="45" t="s">
        <v>49</v>
      </c>
      <c r="D27" s="70">
        <v>0.7</v>
      </c>
      <c r="E27" s="70">
        <v>0.85</v>
      </c>
      <c r="F27" s="71">
        <v>1</v>
      </c>
      <c r="G27" s="70">
        <v>1</v>
      </c>
    </row>
    <row r="28" spans="1:7" ht="15" customHeight="1">
      <c r="A28" s="72"/>
      <c r="B28" s="69" t="s">
        <v>17</v>
      </c>
      <c r="C28" s="45" t="s">
        <v>50</v>
      </c>
      <c r="D28" s="70">
        <v>1</v>
      </c>
      <c r="E28" s="70">
        <v>1</v>
      </c>
      <c r="F28" s="71">
        <v>1</v>
      </c>
      <c r="G28" s="70">
        <v>1</v>
      </c>
    </row>
    <row r="29" spans="1:7" ht="15.75" customHeight="1" thickBot="1">
      <c r="A29" s="74"/>
      <c r="B29" s="75" t="s">
        <v>18</v>
      </c>
      <c r="C29" s="76" t="s">
        <v>51</v>
      </c>
      <c r="D29" s="77">
        <v>1</v>
      </c>
      <c r="E29" s="77">
        <v>1</v>
      </c>
      <c r="F29" s="78">
        <v>1</v>
      </c>
      <c r="G29" s="77">
        <v>1</v>
      </c>
    </row>
    <row r="39" spans="2:2">
      <c r="B39" s="29"/>
    </row>
    <row r="40" spans="2:2">
      <c r="B40" s="29"/>
    </row>
    <row r="41" spans="2:2">
      <c r="B41" s="29"/>
    </row>
    <row r="42" spans="2:2">
      <c r="B42" s="29"/>
    </row>
    <row r="43" spans="2:2">
      <c r="B43" s="29"/>
    </row>
    <row r="44" spans="2:2">
      <c r="B44" s="29"/>
    </row>
    <row r="45" spans="2:2">
      <c r="B45" s="29"/>
    </row>
  </sheetData>
  <mergeCells count="11">
    <mergeCell ref="A1:G2"/>
    <mergeCell ref="A3:A4"/>
    <mergeCell ref="B3:B4"/>
    <mergeCell ref="C3:C4"/>
    <mergeCell ref="A25:A29"/>
    <mergeCell ref="D3:G3"/>
    <mergeCell ref="B22:B23"/>
    <mergeCell ref="A12:A16"/>
    <mergeCell ref="A5:A9"/>
    <mergeCell ref="B13:B14"/>
    <mergeCell ref="A17:A24"/>
  </mergeCells>
  <conditionalFormatting sqref="C13:C14">
    <cfRule type="duplicateValues" dxfId="0" priority="1"/>
  </conditionalFormatting>
  <pageMargins left="0.7" right="0.7" top="0.75" bottom="0.75" header="0.3" footer="0.3"/>
  <pageSetup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RECTORIA</dc:creator>
  <cp:lastModifiedBy>PLANEACION</cp:lastModifiedBy>
  <dcterms:created xsi:type="dcterms:W3CDTF">2018-03-12T20:47:33Z</dcterms:created>
  <dcterms:modified xsi:type="dcterms:W3CDTF">2018-06-05T16:00:18Z</dcterms:modified>
</cp:coreProperties>
</file>